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08" windowWidth="14328" windowHeight="10080" tabRatio="763" activeTab="0"/>
  </bookViews>
  <sheets>
    <sheet name="10 month EE 2022" sheetId="1" r:id="rId1"/>
  </sheets>
  <definedNames>
    <definedName name="_xlnm.Print_Area" localSheetId="0">'10 month EE 2022'!$A$1:$C$28</definedName>
  </definedNames>
  <calcPr fullCalcOnLoad="1"/>
</workbook>
</file>

<file path=xl/sharedStrings.xml><?xml version="1.0" encoding="utf-8"?>
<sst xmlns="http://schemas.openxmlformats.org/spreadsheetml/2006/main" count="42" uniqueCount="39">
  <si>
    <t>Benefit Earned</t>
  </si>
  <si>
    <t>Pension Adjustment</t>
  </si>
  <si>
    <t xml:space="preserve">Accrual Rate </t>
  </si>
  <si>
    <t>Potential Hours Per day</t>
  </si>
  <si>
    <t>Potential Hours for year</t>
  </si>
  <si>
    <t>Max for year</t>
  </si>
  <si>
    <t>Annualized Salary</t>
  </si>
  <si>
    <t>YMPE</t>
  </si>
  <si>
    <t xml:space="preserve"> </t>
  </si>
  <si>
    <t>Start Date for current year</t>
  </si>
  <si>
    <t>End Date for current year</t>
  </si>
  <si>
    <t>Maximum PA</t>
  </si>
  <si>
    <t>Pensionable Service for Year</t>
  </si>
  <si>
    <t>Actual Pensionable Salary for Year</t>
  </si>
  <si>
    <t>Actual Pensionable Hours for Year</t>
  </si>
  <si>
    <t>Hired before January 1, 1993? (N or Y)</t>
  </si>
  <si>
    <t>This calculates the annualized salary for the member.</t>
  </si>
  <si>
    <t>This is the Pension Adjustment to report for the member.</t>
  </si>
  <si>
    <t>This is the Benefit Earned for the member</t>
  </si>
  <si>
    <t>This is the calculated pensionable service for the year based on the hours paid divided by the potential hours for the year.</t>
  </si>
  <si>
    <t>Name:</t>
  </si>
  <si>
    <t>Enter information in the highlighted boxes only.</t>
  </si>
  <si>
    <t>This is the General Member accrual rate.</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</si>
  <si>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</si>
  <si>
    <t>If member was hired before January 1, 1993, enter Y; if member was hired after December 31, 1992, enter N.</t>
  </si>
  <si>
    <t>If member terminated or is on leave or layoff at year end, enter the termination date or leave or layoff date.</t>
  </si>
  <si>
    <t>Year max</t>
  </si>
  <si>
    <t>N</t>
  </si>
  <si>
    <t>Days in Year</t>
  </si>
  <si>
    <t>Days in School year</t>
  </si>
  <si>
    <t>Salary Equivalent amount</t>
  </si>
  <si>
    <t>Update Yellow Cells Below</t>
  </si>
  <si>
    <t>Based on calendar</t>
  </si>
  <si>
    <t xml:space="preserve">Based on school year </t>
  </si>
  <si>
    <t>Warnings must be updated to the proper years for C7 and C8</t>
  </si>
  <si>
    <t>2022 Pension Adjustment Calculation for 10 Month School Sector Employees</t>
  </si>
  <si>
    <t>If member is a new employee, enter employee's enrolment date.  If member is returning from leave or layoff, enter the date they returned to work in the current year.</t>
  </si>
  <si>
    <t>Enter number of pensionable hours for which the member was paid during the year.</t>
  </si>
  <si>
    <t>Enter the member's pensionable salary earnings for the year.</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</si>
</sst>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 #,##0.0000_);_(* \(#,##0.0000\);_(* &quot;-&quot;??_);_(@_)"/>
    <numFmt numFmtId="167" formatCode="dd\-mmm\-yyyy"/>
    <numFmt numFmtId="168" formatCode="_(* #,##0.0_);_(* \(#,##0.0\);_(* &quot;-&quot;??_);_(@_)"/>
  </numFmts>
  <fonts count="41">
    <font>
      <sz val="12"/>
      <name val="Times New Roman"/>
      <family val="0"/>
    </font>
    <font>
      <sz val="11"/>
      <color indexed="8"/>
      <name val="Calibri"/>
      <family val="2"/>
    </font>
    <font>
      <sz val="8"/>
      <name val="Times New Roman"/>
      <family val="1"/>
    </font>
    <font>
      <sz val="11"/>
      <name val="Times New Roman"/>
      <family val="1"/>
    </font>
    <font>
      <sz val="11"/>
      <color indexed="10"/>
      <name val="Times New Roman"/>
      <family val="1"/>
    </font>
    <font>
      <b/>
      <sz val="14"/>
      <name val="Times New Roman"/>
      <family val="1"/>
    </font>
    <font>
      <sz val="14"/>
      <name val="Times New Roman"/>
      <family val="1"/>
    </font>
    <font>
      <b/>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3" fillId="0" borderId="0" xfId="0" applyFont="1" applyBorder="1" applyAlignment="1">
      <alignment wrapText="1"/>
    </xf>
    <xf numFmtId="0" fontId="3" fillId="0" borderId="0" xfId="0" applyFont="1" applyAlignment="1">
      <alignment wrapText="1"/>
    </xf>
    <xf numFmtId="0" fontId="4" fillId="0" borderId="0" xfId="0" applyFont="1" applyAlignment="1">
      <alignment wrapText="1"/>
    </xf>
    <xf numFmtId="0" fontId="3" fillId="0" borderId="10" xfId="0" applyFont="1" applyBorder="1" applyAlignment="1">
      <alignment wrapText="1"/>
    </xf>
    <xf numFmtId="0" fontId="3" fillId="0" borderId="0" xfId="0" applyFont="1" applyFill="1" applyAlignment="1">
      <alignment wrapText="1"/>
    </xf>
    <xf numFmtId="0" fontId="0" fillId="0" borderId="0" xfId="0" applyFill="1" applyAlignment="1">
      <alignment wrapText="1"/>
    </xf>
    <xf numFmtId="0" fontId="4" fillId="0" borderId="0" xfId="0" applyFont="1" applyFill="1" applyAlignment="1">
      <alignment wrapText="1"/>
    </xf>
    <xf numFmtId="0" fontId="3" fillId="0" borderId="10" xfId="0" applyFont="1" applyFill="1" applyBorder="1" applyAlignment="1">
      <alignment wrapText="1"/>
    </xf>
    <xf numFmtId="2" fontId="3" fillId="0" borderId="10" xfId="0" applyNumberFormat="1"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6" fillId="0" borderId="0" xfId="0" applyFont="1" applyFill="1" applyAlignment="1">
      <alignment wrapText="1"/>
    </xf>
    <xf numFmtId="0" fontId="6" fillId="0" borderId="0" xfId="0" applyFont="1" applyAlignment="1">
      <alignment horizontal="left" wrapText="1"/>
    </xf>
    <xf numFmtId="0" fontId="6" fillId="0" borderId="0" xfId="0" applyFont="1" applyBorder="1" applyAlignment="1">
      <alignment wrapText="1"/>
    </xf>
    <xf numFmtId="0" fontId="6" fillId="0" borderId="0" xfId="0" applyFont="1" applyBorder="1" applyAlignment="1">
      <alignment horizontal="right" wrapText="1"/>
    </xf>
    <xf numFmtId="15" fontId="6" fillId="0" borderId="0" xfId="0" applyNumberFormat="1" applyFont="1" applyAlignment="1">
      <alignment wrapText="1"/>
    </xf>
    <xf numFmtId="165" fontId="6" fillId="0" borderId="0" xfId="42" applyNumberFormat="1" applyFont="1" applyFill="1" applyBorder="1" applyAlignment="1">
      <alignment wrapText="1"/>
    </xf>
    <xf numFmtId="165" fontId="6" fillId="0" borderId="0" xfId="42" applyNumberFormat="1" applyFont="1" applyFill="1" applyAlignment="1">
      <alignment wrapText="1"/>
    </xf>
    <xf numFmtId="164" fontId="6" fillId="0" borderId="0" xfId="42" applyFont="1" applyAlignment="1">
      <alignment wrapText="1"/>
    </xf>
    <xf numFmtId="164" fontId="6" fillId="0" borderId="0" xfId="42" applyFont="1" applyFill="1" applyAlignment="1">
      <alignment wrapText="1"/>
    </xf>
    <xf numFmtId="166" fontId="6" fillId="0" borderId="0" xfId="42" applyNumberFormat="1" applyFont="1" applyAlignment="1">
      <alignment wrapText="1"/>
    </xf>
    <xf numFmtId="164" fontId="5" fillId="0" borderId="11" xfId="42" applyFont="1" applyBorder="1" applyAlignment="1">
      <alignment wrapText="1"/>
    </xf>
    <xf numFmtId="0" fontId="3" fillId="33" borderId="0" xfId="0" applyFont="1" applyFill="1" applyAlignment="1">
      <alignment wrapText="1"/>
    </xf>
    <xf numFmtId="43" fontId="4" fillId="0" borderId="0" xfId="0" applyNumberFormat="1" applyFont="1" applyAlignment="1">
      <alignment wrapText="1"/>
    </xf>
    <xf numFmtId="0" fontId="3" fillId="0" borderId="10" xfId="0" applyFont="1" applyFill="1" applyBorder="1" applyAlignment="1">
      <alignment horizontal="left" vertical="top" wrapText="1"/>
    </xf>
    <xf numFmtId="0" fontId="3" fillId="0" borderId="0" xfId="0" applyFont="1" applyFill="1" applyBorder="1" applyAlignment="1">
      <alignment wrapText="1"/>
    </xf>
    <xf numFmtId="164" fontId="3" fillId="33" borderId="0" xfId="42" applyFont="1" applyFill="1" applyAlignment="1">
      <alignment wrapText="1"/>
    </xf>
    <xf numFmtId="168" fontId="6" fillId="0" borderId="0" xfId="42" applyNumberFormat="1" applyFont="1" applyAlignment="1">
      <alignment horizontal="right" wrapText="1"/>
    </xf>
    <xf numFmtId="2" fontId="3" fillId="33" borderId="0" xfId="0" applyNumberFormat="1" applyFont="1" applyFill="1" applyAlignment="1">
      <alignment wrapText="1"/>
    </xf>
    <xf numFmtId="0" fontId="3" fillId="34" borderId="0" xfId="0" applyFont="1" applyFill="1" applyAlignment="1">
      <alignment wrapText="1"/>
    </xf>
    <xf numFmtId="0" fontId="5" fillId="0" borderId="0" xfId="0" applyFont="1" applyAlignment="1">
      <alignment horizontal="left" wrapText="1"/>
    </xf>
    <xf numFmtId="0" fontId="7" fillId="0" borderId="0" xfId="0" applyFont="1" applyAlignment="1">
      <alignment horizontal="left"/>
    </xf>
    <xf numFmtId="0" fontId="3" fillId="0" borderId="0" xfId="0" applyFont="1" applyAlignment="1">
      <alignment/>
    </xf>
    <xf numFmtId="0" fontId="6" fillId="0" borderId="0" xfId="0" applyFont="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6" fillId="32" borderId="10" xfId="0" applyFont="1" applyFill="1" applyBorder="1" applyAlignment="1" applyProtection="1">
      <alignment horizontal="right" wrapText="1"/>
      <protection locked="0"/>
    </xf>
    <xf numFmtId="15" fontId="6" fillId="32" borderId="10" xfId="0" applyNumberFormat="1" applyFont="1" applyFill="1" applyBorder="1" applyAlignment="1" applyProtection="1">
      <alignment horizontal="center" wrapText="1"/>
      <protection locked="0"/>
    </xf>
    <xf numFmtId="167" fontId="6" fillId="32" borderId="10" xfId="0" applyNumberFormat="1" applyFont="1" applyFill="1" applyBorder="1" applyAlignment="1" applyProtection="1">
      <alignment wrapText="1"/>
      <protection locked="0"/>
    </xf>
    <xf numFmtId="165" fontId="6" fillId="32" borderId="10" xfId="42" applyNumberFormat="1" applyFont="1" applyFill="1" applyBorder="1" applyAlignment="1" applyProtection="1">
      <alignment wrapText="1"/>
      <protection locked="0"/>
    </xf>
    <xf numFmtId="164" fontId="6" fillId="32" borderId="10" xfId="42" applyFont="1" applyFill="1" applyBorder="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75" zoomScaleNormal="75" zoomScalePageLayoutView="0" workbookViewId="0" topLeftCell="A1">
      <selection activeCell="A3" sqref="A3"/>
    </sheetView>
  </sheetViews>
  <sheetFormatPr defaultColWidth="9.00390625" defaultRowHeight="15.75"/>
  <cols>
    <col min="1" max="1" width="40.00390625" style="2" customWidth="1"/>
    <col min="2" max="2" width="15.625" style="2" bestFit="1" customWidth="1"/>
    <col min="3" max="3" width="26.625" style="2" customWidth="1"/>
    <col min="4" max="4" width="71.00390625" style="2" customWidth="1"/>
    <col min="5" max="5" width="18.50390625" style="2" hidden="1" customWidth="1"/>
    <col min="6" max="6" width="16.375" style="2" hidden="1" customWidth="1"/>
    <col min="7" max="7" width="10.75390625" style="2" hidden="1" customWidth="1"/>
    <col min="8" max="8" width="0" style="2" hidden="1" customWidth="1"/>
    <col min="9" max="9" width="11.625" style="2" hidden="1" customWidth="1"/>
    <col min="10" max="10" width="0" style="2" hidden="1" customWidth="1"/>
    <col min="11" max="12" width="9.00390625" style="2" customWidth="1"/>
    <col min="13" max="13" width="35.25390625" style="2" bestFit="1" customWidth="1"/>
    <col min="14" max="16384" width="9.00390625" style="2" customWidth="1"/>
  </cols>
  <sheetData>
    <row r="1" spans="1:13" ht="18.75" customHeight="1">
      <c r="A1" s="34" t="s">
        <v>35</v>
      </c>
      <c r="B1" s="34"/>
      <c r="C1" s="34"/>
      <c r="F1" s="32" t="s">
        <v>31</v>
      </c>
      <c r="M1" s="31" t="s">
        <v>8</v>
      </c>
    </row>
    <row r="2" spans="1:6" ht="17.25">
      <c r="A2" s="10" t="s">
        <v>20</v>
      </c>
      <c r="B2" s="14"/>
      <c r="C2" s="14"/>
      <c r="F2" s="23">
        <v>2022</v>
      </c>
    </row>
    <row r="3" spans="1:7" ht="17.25">
      <c r="A3" s="37"/>
      <c r="B3" s="15"/>
      <c r="C3" s="15"/>
      <c r="D3" s="1" t="s">
        <v>21</v>
      </c>
      <c r="E3" s="1"/>
      <c r="F3" s="5" t="s">
        <v>7</v>
      </c>
      <c r="G3" s="27">
        <v>64900</v>
      </c>
    </row>
    <row r="4" spans="1:7" ht="17.25">
      <c r="A4" s="13"/>
      <c r="B4" s="13"/>
      <c r="C4" s="13"/>
      <c r="D4" s="1"/>
      <c r="E4" s="1"/>
      <c r="F4" s="5" t="s">
        <v>11</v>
      </c>
      <c r="G4" s="27">
        <v>30180</v>
      </c>
    </row>
    <row r="5" spans="1:8" ht="17.25">
      <c r="A5" s="11"/>
      <c r="B5" s="10"/>
      <c r="F5" s="2" t="s">
        <v>28</v>
      </c>
      <c r="G5" s="23">
        <v>365</v>
      </c>
      <c r="H5" s="5"/>
    </row>
    <row r="6" spans="1:10" ht="28.5">
      <c r="A6" s="10" t="s">
        <v>15</v>
      </c>
      <c r="B6" s="38" t="s">
        <v>27</v>
      </c>
      <c r="C6" s="3" t="str">
        <f>IF(OR(B6="Y",B6="N")," ","Error, Must Enter Y or N")</f>
        <v> </v>
      </c>
      <c r="D6" s="8" t="s">
        <v>24</v>
      </c>
      <c r="E6" s="6"/>
      <c r="F6" s="2" t="s">
        <v>29</v>
      </c>
      <c r="G6" s="29">
        <v>303</v>
      </c>
      <c r="I6" s="2">
        <v>1</v>
      </c>
      <c r="J6" s="2" t="s">
        <v>26</v>
      </c>
    </row>
    <row r="7" spans="1:7" ht="32.25" customHeight="1">
      <c r="A7" s="10" t="s">
        <v>9</v>
      </c>
      <c r="B7" s="39">
        <v>44562</v>
      </c>
      <c r="C7" s="3" t="str">
        <f>IF(B7&lt;DATE(2022,1,1),"Error, Must be &gt; or = January 1, 2022"," ")</f>
        <v> </v>
      </c>
      <c r="D7" s="25" t="s">
        <v>36</v>
      </c>
      <c r="E7" s="5"/>
      <c r="F7" s="2" t="s">
        <v>30</v>
      </c>
      <c r="G7" s="27">
        <v>90860</v>
      </c>
    </row>
    <row r="8" spans="1:7" ht="34.5" customHeight="1">
      <c r="A8" s="10" t="s">
        <v>10</v>
      </c>
      <c r="B8" s="39">
        <v>44926</v>
      </c>
      <c r="C8" s="3" t="str">
        <f>IF(B8&lt;B7,"Error, End Date Must be after Start Date",IF(B8&gt;DATE(2022,12,31),"Error, End Date Must be &lt; or = Dec 31, 2022"," "))</f>
        <v> </v>
      </c>
      <c r="D8" s="9" t="s">
        <v>25</v>
      </c>
      <c r="F8" s="30">
        <f>MIN(F10,F11)</f>
        <v>1</v>
      </c>
      <c r="G8" s="2" t="s">
        <v>5</v>
      </c>
    </row>
    <row r="9" spans="1:5" ht="17.25">
      <c r="A9" s="10"/>
      <c r="B9" s="16"/>
      <c r="C9" s="24"/>
      <c r="E9" s="5"/>
    </row>
    <row r="10" spans="1:9" ht="17.25">
      <c r="A10" s="10" t="s">
        <v>3</v>
      </c>
      <c r="B10" s="17">
        <v>6</v>
      </c>
      <c r="C10" s="3"/>
      <c r="D10" s="26"/>
      <c r="E10" s="5"/>
      <c r="F10" s="30">
        <f>(B8-B7+1)/G5</f>
        <v>1</v>
      </c>
      <c r="G10" s="33" t="s">
        <v>32</v>
      </c>
      <c r="I10" s="30">
        <f>IF(B8&lt;DATE(F2,7,1),(B8-B7+1)/G6,IF(AND(B8&gt;DATE(F2,6,30),B7&lt;DATE(F2,6,30)),((B8-B7+1-62)/G6),IF(B8&gt;DATE(F2,8,31),(B8-B7+1)/G6)))</f>
        <v>1</v>
      </c>
    </row>
    <row r="11" spans="1:7" ht="17.25">
      <c r="A11" s="10"/>
      <c r="B11" s="17"/>
      <c r="C11" s="3"/>
      <c r="D11" s="26"/>
      <c r="E11" s="5"/>
      <c r="F11" s="30">
        <f>(B8-B7+1-62)/G6</f>
        <v>1</v>
      </c>
      <c r="G11" s="33" t="s">
        <v>33</v>
      </c>
    </row>
    <row r="12" spans="1:6" ht="17.25">
      <c r="A12" s="10" t="s">
        <v>4</v>
      </c>
      <c r="B12" s="17">
        <f>IF(B7=0,0,1300*I10)</f>
        <v>1300</v>
      </c>
      <c r="C12" s="3"/>
      <c r="D12" s="1"/>
      <c r="E12" s="5"/>
      <c r="F12" s="5"/>
    </row>
    <row r="13" spans="1:9" ht="17.25">
      <c r="A13" s="10"/>
      <c r="B13" s="17"/>
      <c r="C13" s="3"/>
      <c r="E13" s="5"/>
      <c r="F13" s="36" t="s">
        <v>34</v>
      </c>
      <c r="G13" s="36"/>
      <c r="H13" s="36"/>
      <c r="I13" s="36"/>
    </row>
    <row r="14" spans="1:4" s="5" customFormat="1" ht="17.25">
      <c r="A14" s="12"/>
      <c r="B14" s="18"/>
      <c r="C14" s="7"/>
      <c r="D14" s="2"/>
    </row>
    <row r="15" spans="1:5" ht="30" customHeight="1">
      <c r="A15" s="10" t="s">
        <v>14</v>
      </c>
      <c r="B15" s="40">
        <v>0</v>
      </c>
      <c r="C15" s="3" t="s">
        <v>8</v>
      </c>
      <c r="D15" s="8" t="s">
        <v>37</v>
      </c>
      <c r="E15" s="5"/>
    </row>
    <row r="16" spans="1:5" ht="17.25">
      <c r="A16" s="10" t="s">
        <v>13</v>
      </c>
      <c r="B16" s="41">
        <v>0</v>
      </c>
      <c r="C16" s="24"/>
      <c r="D16" s="8" t="s">
        <v>38</v>
      </c>
      <c r="E16" s="5"/>
    </row>
    <row r="17" spans="1:5" ht="17.25">
      <c r="A17" s="10" t="s">
        <v>6</v>
      </c>
      <c r="B17" s="19">
        <f>IF(OR(B16=0,B20=0),0,+B16/B20)</f>
        <v>0</v>
      </c>
      <c r="C17" s="3" t="str">
        <f>IF(B17&gt;200000,"Warning, High Salary"," ")</f>
        <v> </v>
      </c>
      <c r="D17" s="4" t="s">
        <v>16</v>
      </c>
      <c r="E17" s="5"/>
    </row>
    <row r="18" spans="1:5" ht="17.25">
      <c r="A18" s="10"/>
      <c r="B18" s="20"/>
      <c r="E18" s="5"/>
    </row>
    <row r="19" spans="1:7" ht="17.25">
      <c r="A19" s="10" t="s">
        <v>2</v>
      </c>
      <c r="B19" s="28">
        <f>IF(AND($B$6="Y",$B$17&gt;G7),"1.3 &amp; 2",1.5)</f>
        <v>1.5</v>
      </c>
      <c r="D19" s="4" t="s">
        <v>22</v>
      </c>
      <c r="E19" s="5"/>
      <c r="G19" s="5"/>
    </row>
    <row r="20" spans="1:5" ht="28.5">
      <c r="A20" s="10" t="s">
        <v>12</v>
      </c>
      <c r="B20" s="21">
        <f>(MIN(I10/B12*B15,I10))</f>
        <v>0</v>
      </c>
      <c r="C20" s="2" t="s">
        <v>8</v>
      </c>
      <c r="D20" s="4" t="s">
        <v>19</v>
      </c>
      <c r="E20" s="5"/>
    </row>
    <row r="21" spans="1:5" ht="17.25">
      <c r="A21" s="10"/>
      <c r="B21" s="21"/>
      <c r="E21" s="5"/>
    </row>
    <row r="22" spans="1:5" ht="17.25">
      <c r="A22" s="10"/>
      <c r="B22" s="10"/>
      <c r="E22" s="5"/>
    </row>
    <row r="23" spans="1:5" ht="18" thickBot="1">
      <c r="A23" s="10" t="s">
        <v>0</v>
      </c>
      <c r="B23" s="19">
        <f>IF(B6="Y",MAX((0.013*G3*B20+((0.02*(B17-G3)))*B20),(0.015*B17*B20)),(0.015*B17*B20))</f>
        <v>0</v>
      </c>
      <c r="D23" s="4" t="s">
        <v>18</v>
      </c>
      <c r="E23" s="5"/>
    </row>
    <row r="24" spans="1:4" ht="18" thickBot="1">
      <c r="A24" s="10" t="s">
        <v>1</v>
      </c>
      <c r="B24" s="22">
        <f>IF(ROUND(MIN((+(B23*9)-(600*B20)),G4),0)&lt;0,0,ROUND(MIN((+(B23*9)-(600*B20)),G4),0))</f>
        <v>0</v>
      </c>
      <c r="D24" s="4" t="s">
        <v>17</v>
      </c>
    </row>
    <row r="26" ht="13.5">
      <c r="D26" s="2" t="s">
        <v>8</v>
      </c>
    </row>
    <row r="27" spans="1:3" ht="45" customHeight="1">
      <c r="A27" s="35" t="s">
        <v>23</v>
      </c>
      <c r="B27" s="35"/>
      <c r="C27" s="35"/>
    </row>
  </sheetData>
  <sheetProtection password="F644" sheet="1" objects="1" scenarios="1" selectLockedCells="1"/>
  <mergeCells count="3">
    <mergeCell ref="A1:C1"/>
    <mergeCell ref="A27:C27"/>
    <mergeCell ref="F13:I13"/>
  </mergeCells>
  <printOptions/>
  <pageMargins left="0.7480314960629921" right="0.7480314960629921" top="0.984251968503937" bottom="0.984251968503937" header="0.5118110236220472" footer="0.5118110236220472"/>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eireland</dc:creator>
  <cp:keywords/>
  <dc:description/>
  <cp:lastModifiedBy>Green, Steve PEBA</cp:lastModifiedBy>
  <cp:lastPrinted>2008-12-10T18:38:17Z</cp:lastPrinted>
  <dcterms:created xsi:type="dcterms:W3CDTF">2005-12-08T13:25:42Z</dcterms:created>
  <dcterms:modified xsi:type="dcterms:W3CDTF">2022-12-19T15:10:27Z</dcterms:modified>
  <cp:category/>
  <cp:version/>
  <cp:contentType/>
  <cp:contentStatus/>
</cp:coreProperties>
</file>